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<sst xmlns="http://schemas.openxmlformats.org/spreadsheetml/2006/main" count="148" uniqueCount="49">
  <si>
    <t>Периодичность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</si>
  <si>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</si>
  <si>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</si>
  <si>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</si>
  <si>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</si>
  <si>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</si>
  <si>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</si>
  <si>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</si>
  <si>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</si>
  <si>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</si>
  <si>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</si>
  <si>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</si>
  <si>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</si>
  <si>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2. Усиление перекрытий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</si>
  <si>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</si>
  <si>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</si>
  <si>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</si>
  <si>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50</t>
  </si>
  <si>
    <t>5</t>
  </si>
  <si>
    <t>132</t>
  </si>
  <si>
    <t>4</t>
  </si>
  <si>
    <t>2 раз в год</t>
  </si>
  <si>
    <t>3.Проведение технической инвентаризации</t>
  </si>
  <si>
    <t>4. Ремонт, замена внутридомовых электрических сетей</t>
  </si>
  <si>
    <t>Лот № 6 Маймаксанский территориальный округ</t>
  </si>
  <si>
    <t>ул. Гидролизная</t>
  </si>
  <si>
    <t>ул. Победы</t>
  </si>
  <si>
    <t>ул. Юности</t>
  </si>
  <si>
    <t>9</t>
  </si>
  <si>
    <t>116,1</t>
  </si>
  <si>
    <t>120,2</t>
  </si>
  <si>
    <t>124,1</t>
  </si>
  <si>
    <t>126</t>
  </si>
  <si>
    <t>8</t>
  </si>
  <si>
    <t>ул. Буденого</t>
  </si>
  <si>
    <t>10</t>
  </si>
  <si>
    <t>10,1</t>
  </si>
  <si>
    <t>ул. М. Новова</t>
  </si>
  <si>
    <t>25</t>
  </si>
  <si>
    <t>102,1</t>
  </si>
  <si>
    <t>102,2</t>
  </si>
  <si>
    <t>106,1</t>
  </si>
  <si>
    <t>81</t>
  </si>
  <si>
    <t>ул. Байкальская</t>
  </si>
  <si>
    <t>ул. Стахановская</t>
  </si>
  <si>
    <t>1,2</t>
  </si>
  <si>
    <t>47,1</t>
  </si>
  <si>
    <t>48</t>
  </si>
  <si>
    <t>49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</si>
</sst>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33" borderId="16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left" vertical="center" wrapText="1"/>
    </xf>
    <xf numFmtId="17" fontId="1" fillId="33" borderId="19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zoomScale="82" zoomScaleNormal="82" zoomScaleSheetLayoutView="100" zoomScalePageLayoutView="34" workbookViewId="0" topLeftCell="G1">
      <selection activeCell="Q14" sqref="Q1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9" width="15.75390625" style="24" customWidth="1"/>
    <col min="10" max="26" width="15.75390625" style="1" customWidth="1"/>
    <col min="27" max="16384" width="9.125" style="1" customWidth="1"/>
  </cols>
  <sheetData>
    <row r="1" spans="2:9" s="3" customFormat="1" ht="27" customHeight="1">
      <c r="B1" s="4"/>
      <c r="C1" s="43" t="s">
        <v>15</v>
      </c>
      <c r="D1" s="43"/>
      <c r="E1" s="43"/>
      <c r="F1" s="43"/>
      <c r="I1" s="22"/>
    </row>
    <row r="2" spans="2:9" s="3" customFormat="1" ht="41.25" customHeight="1">
      <c r="B2" s="5"/>
      <c r="C2" s="43" t="s">
        <v>16</v>
      </c>
      <c r="D2" s="43"/>
      <c r="E2" s="43"/>
      <c r="F2" s="43"/>
      <c r="I2" s="22"/>
    </row>
    <row r="3" spans="1:9" s="6" customFormat="1" ht="63" customHeight="1">
      <c r="A3" s="44" t="s">
        <v>14</v>
      </c>
      <c r="B3" s="44"/>
      <c r="I3" s="23"/>
    </row>
    <row r="4" spans="1:26" s="3" customFormat="1" ht="18.75" customHeight="1">
      <c r="A4" s="47" t="s">
        <v>24</v>
      </c>
      <c r="B4" s="47"/>
      <c r="C4" s="31" t="s">
        <v>25</v>
      </c>
      <c r="D4" s="31" t="s">
        <v>25</v>
      </c>
      <c r="E4" s="31" t="s">
        <v>26</v>
      </c>
      <c r="F4" s="31" t="s">
        <v>26</v>
      </c>
      <c r="G4" s="31" t="s">
        <v>26</v>
      </c>
      <c r="H4" s="31" t="s">
        <v>26</v>
      </c>
      <c r="I4" s="31" t="s">
        <v>27</v>
      </c>
      <c r="J4" s="31" t="s">
        <v>25</v>
      </c>
      <c r="K4" s="31" t="s">
        <v>25</v>
      </c>
      <c r="L4" s="31" t="s">
        <v>34</v>
      </c>
      <c r="M4" s="31" t="s">
        <v>26</v>
      </c>
      <c r="N4" s="31" t="s">
        <v>37</v>
      </c>
      <c r="O4" s="31" t="s">
        <v>37</v>
      </c>
      <c r="P4" s="31" t="s">
        <v>37</v>
      </c>
      <c r="Q4" s="31" t="s">
        <v>26</v>
      </c>
      <c r="R4" s="31" t="s">
        <v>26</v>
      </c>
      <c r="S4" s="31" t="s">
        <v>26</v>
      </c>
      <c r="T4" s="31" t="s">
        <v>26</v>
      </c>
      <c r="U4" s="31" t="s">
        <v>26</v>
      </c>
      <c r="V4" s="31" t="s">
        <v>43</v>
      </c>
      <c r="W4" s="31" t="s">
        <v>44</v>
      </c>
      <c r="X4" s="31" t="s">
        <v>44</v>
      </c>
      <c r="Y4" s="31" t="s">
        <v>44</v>
      </c>
      <c r="Z4" s="31" t="s">
        <v>44</v>
      </c>
    </row>
    <row r="5" spans="1:26" s="7" customFormat="1" ht="39" customHeight="1">
      <c r="A5" s="45" t="s">
        <v>6</v>
      </c>
      <c r="B5" s="46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s="7" customFormat="1" ht="27" customHeight="1">
      <c r="A6" s="45"/>
      <c r="B6" s="46"/>
      <c r="C6" s="29" t="s">
        <v>18</v>
      </c>
      <c r="D6" s="29" t="s">
        <v>28</v>
      </c>
      <c r="E6" s="29" t="s">
        <v>29</v>
      </c>
      <c r="F6" s="29" t="s">
        <v>30</v>
      </c>
      <c r="G6" s="29" t="s">
        <v>31</v>
      </c>
      <c r="H6" s="29" t="s">
        <v>32</v>
      </c>
      <c r="I6" s="29" t="s">
        <v>28</v>
      </c>
      <c r="J6" s="29" t="s">
        <v>20</v>
      </c>
      <c r="K6" s="29" t="s">
        <v>33</v>
      </c>
      <c r="L6" s="29" t="s">
        <v>35</v>
      </c>
      <c r="M6" s="29" t="s">
        <v>36</v>
      </c>
      <c r="N6" s="29" t="s">
        <v>20</v>
      </c>
      <c r="O6" s="29" t="s">
        <v>28</v>
      </c>
      <c r="P6" s="29" t="s">
        <v>38</v>
      </c>
      <c r="Q6" s="29" t="s">
        <v>39</v>
      </c>
      <c r="R6" s="29" t="s">
        <v>40</v>
      </c>
      <c r="S6" s="29" t="s">
        <v>41</v>
      </c>
      <c r="T6" s="29" t="s">
        <v>19</v>
      </c>
      <c r="U6" s="29" t="s">
        <v>42</v>
      </c>
      <c r="V6" s="29" t="s">
        <v>45</v>
      </c>
      <c r="W6" s="29" t="s">
        <v>46</v>
      </c>
      <c r="X6" s="29" t="s">
        <v>47</v>
      </c>
      <c r="Y6" s="29" t="s">
        <v>17</v>
      </c>
      <c r="Z6" s="29" t="s">
        <v>48</v>
      </c>
    </row>
    <row r="7" spans="1:26" s="3" customFormat="1" ht="18.75" customHeight="1">
      <c r="A7" s="8"/>
      <c r="B7" s="8" t="s">
        <v>8</v>
      </c>
      <c r="C7" s="19">
        <v>608.6</v>
      </c>
      <c r="D7" s="19">
        <v>619.7</v>
      </c>
      <c r="E7" s="19">
        <v>524.6</v>
      </c>
      <c r="F7" s="19">
        <v>537.4</v>
      </c>
      <c r="G7" s="19">
        <v>519.3</v>
      </c>
      <c r="H7" s="19">
        <v>525.4</v>
      </c>
      <c r="I7" s="19">
        <v>186</v>
      </c>
      <c r="J7" s="19">
        <v>358.9</v>
      </c>
      <c r="K7" s="19">
        <v>430.9</v>
      </c>
      <c r="L7" s="19">
        <v>593.9</v>
      </c>
      <c r="M7" s="19">
        <v>334.4</v>
      </c>
      <c r="N7" s="19">
        <v>514.2</v>
      </c>
      <c r="O7" s="19">
        <v>518.9</v>
      </c>
      <c r="P7" s="19">
        <v>404</v>
      </c>
      <c r="Q7" s="19">
        <v>198.4</v>
      </c>
      <c r="R7" s="19">
        <v>200.1</v>
      </c>
      <c r="S7" s="19">
        <v>705.5</v>
      </c>
      <c r="T7" s="19">
        <v>519</v>
      </c>
      <c r="U7" s="19">
        <v>542.7</v>
      </c>
      <c r="V7" s="19">
        <v>479.7</v>
      </c>
      <c r="W7" s="19">
        <v>708.7</v>
      </c>
      <c r="X7" s="19">
        <v>516.3</v>
      </c>
      <c r="Y7" s="19">
        <v>537</v>
      </c>
      <c r="Z7" s="19">
        <v>543.8</v>
      </c>
    </row>
    <row r="8" spans="1:26" s="3" customFormat="1" ht="18.75" customHeight="1" thickBot="1">
      <c r="A8" s="8"/>
      <c r="B8" s="8" t="s">
        <v>9</v>
      </c>
      <c r="C8" s="19">
        <v>608.6</v>
      </c>
      <c r="D8" s="19">
        <v>619.7</v>
      </c>
      <c r="E8" s="19">
        <v>524.6</v>
      </c>
      <c r="F8" s="19">
        <v>537.4</v>
      </c>
      <c r="G8" s="19">
        <v>519.3</v>
      </c>
      <c r="H8" s="19">
        <v>525.4</v>
      </c>
      <c r="I8" s="19">
        <v>186</v>
      </c>
      <c r="J8" s="19">
        <v>358.9</v>
      </c>
      <c r="K8" s="19">
        <v>430.9</v>
      </c>
      <c r="L8" s="19">
        <v>593.9</v>
      </c>
      <c r="M8" s="19">
        <v>334.4</v>
      </c>
      <c r="N8" s="19">
        <v>514.2</v>
      </c>
      <c r="O8" s="19">
        <v>518.9</v>
      </c>
      <c r="P8" s="19">
        <v>404</v>
      </c>
      <c r="Q8" s="19">
        <v>198.4</v>
      </c>
      <c r="R8" s="19">
        <v>200.1</v>
      </c>
      <c r="S8" s="19">
        <v>705.5</v>
      </c>
      <c r="T8" s="19">
        <v>519</v>
      </c>
      <c r="U8" s="19">
        <v>542.7</v>
      </c>
      <c r="V8" s="19">
        <v>479.7</v>
      </c>
      <c r="W8" s="19">
        <v>708.7</v>
      </c>
      <c r="X8" s="19">
        <v>516.3</v>
      </c>
      <c r="Y8" s="19">
        <v>537</v>
      </c>
      <c r="Z8" s="19">
        <v>543.8</v>
      </c>
    </row>
    <row r="9" spans="1:26" s="3" customFormat="1" ht="18.75" customHeight="1">
      <c r="A9" s="40" t="s">
        <v>5</v>
      </c>
      <c r="B9" s="25" t="s">
        <v>2</v>
      </c>
      <c r="C9" s="26">
        <f>C8*45%/100</f>
        <v>2.7387</v>
      </c>
      <c r="D9" s="26">
        <f>D8*45%/100</f>
        <v>2.78865</v>
      </c>
      <c r="E9" s="26">
        <f>E8*45%/100</f>
        <v>2.3607</v>
      </c>
      <c r="F9" s="26">
        <f>F8*45%/100</f>
        <v>2.4183</v>
      </c>
      <c r="G9" s="26">
        <f>G8*45%/100</f>
        <v>2.3368499999999996</v>
      </c>
      <c r="H9" s="26">
        <f aca="true" t="shared" si="0" ref="H9:Y9">H8*45%/100</f>
        <v>2.3643</v>
      </c>
      <c r="I9" s="26">
        <f>I8*5%/100</f>
        <v>0.09300000000000001</v>
      </c>
      <c r="J9" s="26">
        <f t="shared" si="0"/>
        <v>1.6150499999999999</v>
      </c>
      <c r="K9" s="26">
        <f t="shared" si="0"/>
        <v>1.93905</v>
      </c>
      <c r="L9" s="26">
        <f>L8*45%/100</f>
        <v>2.6725499999999998</v>
      </c>
      <c r="M9" s="26">
        <f t="shared" si="0"/>
        <v>1.5048</v>
      </c>
      <c r="N9" s="26">
        <f t="shared" si="0"/>
        <v>2.3139000000000003</v>
      </c>
      <c r="O9" s="26">
        <f t="shared" si="0"/>
        <v>2.33505</v>
      </c>
      <c r="P9" s="26">
        <f t="shared" si="0"/>
        <v>1.818</v>
      </c>
      <c r="Q9" s="26">
        <f t="shared" si="0"/>
        <v>0.8928</v>
      </c>
      <c r="R9" s="26">
        <f t="shared" si="0"/>
        <v>0.90045</v>
      </c>
      <c r="S9" s="26">
        <f t="shared" si="0"/>
        <v>3.1747500000000004</v>
      </c>
      <c r="T9" s="26">
        <f t="shared" si="0"/>
        <v>2.3355</v>
      </c>
      <c r="U9" s="26">
        <f t="shared" si="0"/>
        <v>2.4421500000000003</v>
      </c>
      <c r="V9" s="26">
        <f t="shared" si="0"/>
        <v>2.15865</v>
      </c>
      <c r="W9" s="26">
        <f t="shared" si="0"/>
        <v>3.18915</v>
      </c>
      <c r="X9" s="26">
        <f t="shared" si="0"/>
        <v>2.3233499999999996</v>
      </c>
      <c r="Y9" s="26">
        <f t="shared" si="0"/>
        <v>2.4165</v>
      </c>
      <c r="Z9" s="26">
        <f>Z8*45%/100</f>
        <v>2.4471</v>
      </c>
    </row>
    <row r="10" spans="1:26" s="6" customFormat="1" ht="18.75" customHeight="1">
      <c r="A10" s="41"/>
      <c r="B10" s="15" t="s">
        <v>11</v>
      </c>
      <c r="C10" s="9">
        <f>1007.68*C9</f>
        <v>2759.733216</v>
      </c>
      <c r="D10" s="9">
        <f>1007.68*D9</f>
        <v>2810.066832</v>
      </c>
      <c r="E10" s="9">
        <f>1007.68*E9</f>
        <v>2378.830176</v>
      </c>
      <c r="F10" s="9">
        <f>1007.68*F9</f>
        <v>2436.872544</v>
      </c>
      <c r="G10" s="9">
        <f>1007.68*G9</f>
        <v>2354.7970079999996</v>
      </c>
      <c r="H10" s="9">
        <f aca="true" t="shared" si="1" ref="H10:Y10">1007.68*H9</f>
        <v>2382.457824</v>
      </c>
      <c r="I10" s="9">
        <f t="shared" si="1"/>
        <v>93.71424</v>
      </c>
      <c r="J10" s="9">
        <f t="shared" si="1"/>
        <v>1627.4535839999999</v>
      </c>
      <c r="K10" s="9">
        <f t="shared" si="1"/>
        <v>1953.9419039999998</v>
      </c>
      <c r="L10" s="9">
        <f t="shared" si="1"/>
        <v>2693.075184</v>
      </c>
      <c r="M10" s="9">
        <f t="shared" si="1"/>
        <v>1516.3568639999999</v>
      </c>
      <c r="N10" s="9">
        <f t="shared" si="1"/>
        <v>2331.670752</v>
      </c>
      <c r="O10" s="9">
        <f t="shared" si="1"/>
        <v>2352.9831839999997</v>
      </c>
      <c r="P10" s="9">
        <f t="shared" si="1"/>
        <v>1831.96224</v>
      </c>
      <c r="Q10" s="9">
        <f t="shared" si="1"/>
        <v>899.656704</v>
      </c>
      <c r="R10" s="9">
        <f t="shared" si="1"/>
        <v>907.3654559999999</v>
      </c>
      <c r="S10" s="9">
        <f t="shared" si="1"/>
        <v>3199.1320800000003</v>
      </c>
      <c r="T10" s="9">
        <f t="shared" si="1"/>
        <v>2353.43664</v>
      </c>
      <c r="U10" s="9">
        <f t="shared" si="1"/>
        <v>2460.905712</v>
      </c>
      <c r="V10" s="9">
        <f t="shared" si="1"/>
        <v>2175.228432</v>
      </c>
      <c r="W10" s="9">
        <f t="shared" si="1"/>
        <v>3213.642672</v>
      </c>
      <c r="X10" s="9">
        <f t="shared" si="1"/>
        <v>2341.1933279999994</v>
      </c>
      <c r="Y10" s="9">
        <f t="shared" si="1"/>
        <v>2435.05872</v>
      </c>
      <c r="Z10" s="9">
        <f>1007.68*Z9</f>
        <v>2465.8937279999996</v>
      </c>
    </row>
    <row r="11" spans="1:26" s="3" customFormat="1" ht="18.75" customHeight="1">
      <c r="A11" s="41"/>
      <c r="B11" s="15" t="s">
        <v>1</v>
      </c>
      <c r="C11" s="2">
        <f>C10/C7/12</f>
        <v>0.37788</v>
      </c>
      <c r="D11" s="2">
        <f>D10/D7/12</f>
        <v>0.37788</v>
      </c>
      <c r="E11" s="2">
        <f>E10/E7/12</f>
        <v>0.37788</v>
      </c>
      <c r="F11" s="2">
        <f>F10/F7/12</f>
        <v>0.37788</v>
      </c>
      <c r="G11" s="2">
        <f>G10/G7/12</f>
        <v>0.37788</v>
      </c>
      <c r="H11" s="2">
        <f aca="true" t="shared" si="2" ref="H11:Y11">H10/H7/12</f>
        <v>0.37788</v>
      </c>
      <c r="I11" s="2">
        <f t="shared" si="2"/>
        <v>0.04198666666666667</v>
      </c>
      <c r="J11" s="2">
        <f t="shared" si="2"/>
        <v>0.37788</v>
      </c>
      <c r="K11" s="2">
        <f t="shared" si="2"/>
        <v>0.37788</v>
      </c>
      <c r="L11" s="2">
        <f t="shared" si="2"/>
        <v>0.37788</v>
      </c>
      <c r="M11" s="2">
        <f t="shared" si="2"/>
        <v>0.37788</v>
      </c>
      <c r="N11" s="2">
        <f t="shared" si="2"/>
        <v>0.37788</v>
      </c>
      <c r="O11" s="2">
        <f t="shared" si="2"/>
        <v>0.37788</v>
      </c>
      <c r="P11" s="2">
        <f t="shared" si="2"/>
        <v>0.37788</v>
      </c>
      <c r="Q11" s="2">
        <f t="shared" si="2"/>
        <v>0.37788</v>
      </c>
      <c r="R11" s="2">
        <f t="shared" si="2"/>
        <v>0.37788</v>
      </c>
      <c r="S11" s="2">
        <f t="shared" si="2"/>
        <v>0.37788000000000005</v>
      </c>
      <c r="T11" s="2">
        <f t="shared" si="2"/>
        <v>0.37788</v>
      </c>
      <c r="U11" s="2">
        <f t="shared" si="2"/>
        <v>0.37788</v>
      </c>
      <c r="V11" s="2">
        <f t="shared" si="2"/>
        <v>0.37788</v>
      </c>
      <c r="W11" s="2">
        <f t="shared" si="2"/>
        <v>0.37788</v>
      </c>
      <c r="X11" s="2">
        <f t="shared" si="2"/>
        <v>0.37787999999999994</v>
      </c>
      <c r="Y11" s="2">
        <f t="shared" si="2"/>
        <v>0.37788</v>
      </c>
      <c r="Z11" s="2">
        <f>Z10/Z7/12</f>
        <v>0.37788</v>
      </c>
    </row>
    <row r="12" spans="1:26" s="3" customFormat="1" ht="18.75" customHeight="1" thickBot="1">
      <c r="A12" s="42"/>
      <c r="B12" s="27" t="s">
        <v>0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28" t="s">
        <v>12</v>
      </c>
      <c r="P12" s="28" t="s">
        <v>12</v>
      </c>
      <c r="Q12" s="28" t="s">
        <v>12</v>
      </c>
      <c r="R12" s="28" t="s">
        <v>12</v>
      </c>
      <c r="S12" s="28" t="s">
        <v>12</v>
      </c>
      <c r="T12" s="28" t="s">
        <v>12</v>
      </c>
      <c r="U12" s="28" t="s">
        <v>12</v>
      </c>
      <c r="V12" s="28" t="s">
        <v>12</v>
      </c>
      <c r="W12" s="28" t="s">
        <v>12</v>
      </c>
      <c r="X12" s="28" t="s">
        <v>12</v>
      </c>
      <c r="Y12" s="28" t="s">
        <v>12</v>
      </c>
      <c r="Z12" s="28" t="s">
        <v>21</v>
      </c>
    </row>
    <row r="13" spans="1:26" s="3" customFormat="1" ht="18.75" customHeight="1">
      <c r="A13" s="32" t="s">
        <v>13</v>
      </c>
      <c r="B13" s="16" t="s">
        <v>3</v>
      </c>
      <c r="C13" s="17">
        <f>C8*10%/10</f>
        <v>6.086</v>
      </c>
      <c r="D13" s="17">
        <f>D8*10%/10</f>
        <v>6.197000000000001</v>
      </c>
      <c r="E13" s="17">
        <f>E8*10%/10</f>
        <v>5.246</v>
      </c>
      <c r="F13" s="17">
        <f>F8*10%/10</f>
        <v>5.3740000000000006</v>
      </c>
      <c r="G13" s="17">
        <f>G8*10%/10</f>
        <v>5.193</v>
      </c>
      <c r="H13" s="17">
        <f aca="true" t="shared" si="3" ref="H13:Y13">H8*10%/10</f>
        <v>5.254</v>
      </c>
      <c r="I13" s="17">
        <f>I8*8%/10</f>
        <v>1.488</v>
      </c>
      <c r="J13" s="17">
        <f t="shared" si="3"/>
        <v>3.589</v>
      </c>
      <c r="K13" s="17">
        <f t="shared" si="3"/>
        <v>4.309</v>
      </c>
      <c r="L13" s="17">
        <f>L8*7%/10</f>
        <v>4.1573</v>
      </c>
      <c r="M13" s="17">
        <f t="shared" si="3"/>
        <v>3.344</v>
      </c>
      <c r="N13" s="17">
        <f t="shared" si="3"/>
        <v>5.142000000000001</v>
      </c>
      <c r="O13" s="17">
        <f t="shared" si="3"/>
        <v>5.189</v>
      </c>
      <c r="P13" s="17">
        <f t="shared" si="3"/>
        <v>4.040000000000001</v>
      </c>
      <c r="Q13" s="17">
        <f>Q8*5%/10</f>
        <v>0.9920000000000002</v>
      </c>
      <c r="R13" s="17">
        <f>R8*5%/10</f>
        <v>1.0005000000000002</v>
      </c>
      <c r="S13" s="17">
        <f t="shared" si="3"/>
        <v>7.055</v>
      </c>
      <c r="T13" s="17">
        <f t="shared" si="3"/>
        <v>5.19</v>
      </c>
      <c r="U13" s="17">
        <f t="shared" si="3"/>
        <v>5.427000000000001</v>
      </c>
      <c r="V13" s="17">
        <f t="shared" si="3"/>
        <v>4.797</v>
      </c>
      <c r="W13" s="17">
        <f t="shared" si="3"/>
        <v>7.087000000000001</v>
      </c>
      <c r="X13" s="17">
        <f t="shared" si="3"/>
        <v>5.162999999999999</v>
      </c>
      <c r="Y13" s="17">
        <f t="shared" si="3"/>
        <v>5.37</v>
      </c>
      <c r="Z13" s="17">
        <f>Z8*10%/10</f>
        <v>5.438</v>
      </c>
    </row>
    <row r="14" spans="1:26" s="3" customFormat="1" ht="18.75" customHeight="1">
      <c r="A14" s="32"/>
      <c r="B14" s="15" t="s">
        <v>11</v>
      </c>
      <c r="C14" s="2">
        <f>2281.73*C13</f>
        <v>13886.60878</v>
      </c>
      <c r="D14" s="2">
        <f>2281.73*D13</f>
        <v>14139.880810000002</v>
      </c>
      <c r="E14" s="2">
        <f>2281.73*E13</f>
        <v>11969.955580000002</v>
      </c>
      <c r="F14" s="2">
        <f>2281.73*F13</f>
        <v>12262.017020000001</v>
      </c>
      <c r="G14" s="2">
        <f>2281.73*G13</f>
        <v>11849.023889999999</v>
      </c>
      <c r="H14" s="2">
        <f aca="true" t="shared" si="4" ref="H14:Y14">2281.73*H13</f>
        <v>11988.20942</v>
      </c>
      <c r="I14" s="2">
        <f t="shared" si="4"/>
        <v>3395.21424</v>
      </c>
      <c r="J14" s="2">
        <f t="shared" si="4"/>
        <v>8189.12897</v>
      </c>
      <c r="K14" s="2">
        <f t="shared" si="4"/>
        <v>9831.97457</v>
      </c>
      <c r="L14" s="2">
        <f t="shared" si="4"/>
        <v>9485.836129000001</v>
      </c>
      <c r="M14" s="2">
        <f t="shared" si="4"/>
        <v>7630.10512</v>
      </c>
      <c r="N14" s="2">
        <f t="shared" si="4"/>
        <v>11732.655660000002</v>
      </c>
      <c r="O14" s="2">
        <f t="shared" si="4"/>
        <v>11839.89697</v>
      </c>
      <c r="P14" s="2">
        <f t="shared" si="4"/>
        <v>9218.189200000003</v>
      </c>
      <c r="Q14" s="2">
        <f t="shared" si="4"/>
        <v>2263.4761600000006</v>
      </c>
      <c r="R14" s="2">
        <f t="shared" si="4"/>
        <v>2282.8708650000003</v>
      </c>
      <c r="S14" s="2">
        <f t="shared" si="4"/>
        <v>16097.60515</v>
      </c>
      <c r="T14" s="2">
        <f t="shared" si="4"/>
        <v>11842.1787</v>
      </c>
      <c r="U14" s="2">
        <f t="shared" si="4"/>
        <v>12382.948710000002</v>
      </c>
      <c r="V14" s="2">
        <f t="shared" si="4"/>
        <v>10945.45881</v>
      </c>
      <c r="W14" s="2">
        <f t="shared" si="4"/>
        <v>16170.620510000002</v>
      </c>
      <c r="X14" s="2">
        <f t="shared" si="4"/>
        <v>11780.571989999999</v>
      </c>
      <c r="Y14" s="2">
        <f t="shared" si="4"/>
        <v>12252.8901</v>
      </c>
      <c r="Z14" s="2">
        <f>2281.73*Z13</f>
        <v>12408.04774</v>
      </c>
    </row>
    <row r="15" spans="1:26" s="3" customFormat="1" ht="18.75" customHeight="1">
      <c r="A15" s="32"/>
      <c r="B15" s="15" t="s">
        <v>1</v>
      </c>
      <c r="C15" s="2">
        <f>C14/C7/12</f>
        <v>1.9014416666666667</v>
      </c>
      <c r="D15" s="2">
        <f>D14/D7/12</f>
        <v>1.901441666666667</v>
      </c>
      <c r="E15" s="2">
        <f>E14/E7/12</f>
        <v>1.901441666666667</v>
      </c>
      <c r="F15" s="2">
        <f>F14/F7/12</f>
        <v>1.901441666666667</v>
      </c>
      <c r="G15" s="2">
        <f>G14/G7/12</f>
        <v>1.9014416666666667</v>
      </c>
      <c r="H15" s="2">
        <f aca="true" t="shared" si="5" ref="H15:Y15">H14/H7/12</f>
        <v>1.9014416666666667</v>
      </c>
      <c r="I15" s="2">
        <f t="shared" si="5"/>
        <v>1.5211533333333334</v>
      </c>
      <c r="J15" s="2">
        <f t="shared" si="5"/>
        <v>1.9014416666666667</v>
      </c>
      <c r="K15" s="2">
        <f t="shared" si="5"/>
        <v>1.901441666666667</v>
      </c>
      <c r="L15" s="2">
        <f t="shared" si="5"/>
        <v>1.3310091666666668</v>
      </c>
      <c r="M15" s="2">
        <f t="shared" si="5"/>
        <v>1.901441666666667</v>
      </c>
      <c r="N15" s="2">
        <f t="shared" si="5"/>
        <v>1.901441666666667</v>
      </c>
      <c r="O15" s="2">
        <f t="shared" si="5"/>
        <v>1.9014416666666667</v>
      </c>
      <c r="P15" s="2">
        <f t="shared" si="5"/>
        <v>1.9014416666666671</v>
      </c>
      <c r="Q15" s="2">
        <f t="shared" si="5"/>
        <v>0.9507208333333336</v>
      </c>
      <c r="R15" s="2">
        <f t="shared" si="5"/>
        <v>0.9507208333333335</v>
      </c>
      <c r="S15" s="2">
        <f t="shared" si="5"/>
        <v>1.9014416666666667</v>
      </c>
      <c r="T15" s="2">
        <f t="shared" si="5"/>
        <v>1.9014416666666667</v>
      </c>
      <c r="U15" s="2">
        <f t="shared" si="5"/>
        <v>1.901441666666667</v>
      </c>
      <c r="V15" s="2">
        <f t="shared" si="5"/>
        <v>1.9014416666666667</v>
      </c>
      <c r="W15" s="2">
        <f t="shared" si="5"/>
        <v>1.901441666666667</v>
      </c>
      <c r="X15" s="2">
        <f t="shared" si="5"/>
        <v>1.9014416666666667</v>
      </c>
      <c r="Y15" s="2">
        <f t="shared" si="5"/>
        <v>1.9014416666666667</v>
      </c>
      <c r="Z15" s="2">
        <f>Z14/Z7/12</f>
        <v>1.901441666666667</v>
      </c>
    </row>
    <row r="16" spans="1:26" s="3" customFormat="1" ht="18.75" customHeight="1" thickBot="1">
      <c r="A16" s="33"/>
      <c r="B16" s="27" t="s">
        <v>0</v>
      </c>
      <c r="C16" s="28" t="s">
        <v>12</v>
      </c>
      <c r="D16" s="28" t="s">
        <v>12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  <c r="M16" s="28" t="s">
        <v>12</v>
      </c>
      <c r="N16" s="28" t="s">
        <v>12</v>
      </c>
      <c r="O16" s="28" t="s">
        <v>12</v>
      </c>
      <c r="P16" s="28" t="s">
        <v>12</v>
      </c>
      <c r="Q16" s="28" t="s">
        <v>12</v>
      </c>
      <c r="R16" s="28" t="s">
        <v>12</v>
      </c>
      <c r="S16" s="28" t="s">
        <v>12</v>
      </c>
      <c r="T16" s="28" t="s">
        <v>12</v>
      </c>
      <c r="U16" s="28" t="s">
        <v>12</v>
      </c>
      <c r="V16" s="28" t="s">
        <v>12</v>
      </c>
      <c r="W16" s="28" t="s">
        <v>12</v>
      </c>
      <c r="X16" s="28" t="s">
        <v>12</v>
      </c>
      <c r="Y16" s="28" t="s">
        <v>12</v>
      </c>
      <c r="Z16" s="28" t="s">
        <v>21</v>
      </c>
    </row>
    <row r="17" spans="1:26" s="3" customFormat="1" ht="18.75" customHeight="1" thickTop="1">
      <c r="A17" s="34" t="s">
        <v>22</v>
      </c>
      <c r="B17" s="20" t="s">
        <v>11</v>
      </c>
      <c r="C17" s="21">
        <v>7500</v>
      </c>
      <c r="D17" s="21">
        <v>7500</v>
      </c>
      <c r="E17" s="21">
        <v>7500</v>
      </c>
      <c r="F17" s="21">
        <v>7500</v>
      </c>
      <c r="G17" s="21">
        <v>7500</v>
      </c>
      <c r="H17" s="21">
        <v>7500</v>
      </c>
      <c r="I17" s="21">
        <v>7500</v>
      </c>
      <c r="J17" s="21">
        <v>7500</v>
      </c>
      <c r="K17" s="21">
        <v>7500</v>
      </c>
      <c r="L17" s="21">
        <v>7500</v>
      </c>
      <c r="M17" s="21">
        <v>7500</v>
      </c>
      <c r="N17" s="21">
        <v>7500</v>
      </c>
      <c r="O17" s="21">
        <v>7500</v>
      </c>
      <c r="P17" s="21">
        <v>7500</v>
      </c>
      <c r="Q17" s="21">
        <v>7500</v>
      </c>
      <c r="R17" s="21">
        <v>7500</v>
      </c>
      <c r="S17" s="21">
        <v>7500</v>
      </c>
      <c r="T17" s="21">
        <v>2500</v>
      </c>
      <c r="U17" s="21">
        <v>7500</v>
      </c>
      <c r="V17" s="21">
        <v>7500</v>
      </c>
      <c r="W17" s="21">
        <v>7500</v>
      </c>
      <c r="X17" s="21">
        <v>7500</v>
      </c>
      <c r="Y17" s="21">
        <v>7500</v>
      </c>
      <c r="Z17" s="21">
        <v>7501</v>
      </c>
    </row>
    <row r="18" spans="1:26" s="3" customFormat="1" ht="18.75" customHeight="1">
      <c r="A18" s="35"/>
      <c r="B18" s="20" t="s">
        <v>1</v>
      </c>
      <c r="C18" s="21">
        <f aca="true" t="shared" si="6" ref="C18:Y18">C17/C7/36</f>
        <v>0.3423156972286121</v>
      </c>
      <c r="D18" s="21">
        <f t="shared" si="6"/>
        <v>0.33618417513850785</v>
      </c>
      <c r="E18" s="21">
        <f t="shared" si="6"/>
        <v>0.3971279705172195</v>
      </c>
      <c r="F18" s="21">
        <f t="shared" si="6"/>
        <v>0.38766902369433076</v>
      </c>
      <c r="G18" s="21">
        <f t="shared" si="6"/>
        <v>0.40118107709095585</v>
      </c>
      <c r="H18" s="21">
        <f t="shared" si="6"/>
        <v>0.3965232838472275</v>
      </c>
      <c r="I18" s="21">
        <f t="shared" si="6"/>
        <v>1.1200716845878136</v>
      </c>
      <c r="J18" s="21">
        <f t="shared" si="6"/>
        <v>0.580477384601096</v>
      </c>
      <c r="K18" s="21">
        <f t="shared" si="6"/>
        <v>0.4834841803976174</v>
      </c>
      <c r="L18" s="21">
        <f t="shared" si="6"/>
        <v>0.35078857271145536</v>
      </c>
      <c r="M18" s="21">
        <f t="shared" si="6"/>
        <v>0.623006379585327</v>
      </c>
      <c r="N18" s="21">
        <f t="shared" si="6"/>
        <v>0.4051601192791391</v>
      </c>
      <c r="O18" s="21">
        <f t="shared" si="6"/>
        <v>0.4014903321128027</v>
      </c>
      <c r="P18" s="21">
        <f t="shared" si="6"/>
        <v>0.5156765676567656</v>
      </c>
      <c r="Q18" s="21">
        <f t="shared" si="6"/>
        <v>1.0500672043010753</v>
      </c>
      <c r="R18" s="21">
        <f t="shared" si="6"/>
        <v>1.0411460936198569</v>
      </c>
      <c r="S18" s="21">
        <f t="shared" si="6"/>
        <v>0.29529884242853766</v>
      </c>
      <c r="T18" s="21">
        <f t="shared" si="6"/>
        <v>0.13380432455576965</v>
      </c>
      <c r="U18" s="21">
        <f t="shared" si="6"/>
        <v>0.3838830538664701</v>
      </c>
      <c r="V18" s="21">
        <f t="shared" si="6"/>
        <v>0.4342992147870197</v>
      </c>
      <c r="W18" s="21">
        <f t="shared" si="6"/>
        <v>0.293965476694417</v>
      </c>
      <c r="X18" s="21">
        <f t="shared" si="6"/>
        <v>0.40351216992704503</v>
      </c>
      <c r="Y18" s="21">
        <f t="shared" si="6"/>
        <v>0.38795779019242704</v>
      </c>
      <c r="Z18" s="21">
        <f>Z17/Z7/36</f>
        <v>0.38315761513628377</v>
      </c>
    </row>
    <row r="19" spans="1:26" s="3" customFormat="1" ht="18.75" customHeight="1" thickBot="1">
      <c r="A19" s="36"/>
      <c r="B19" s="27" t="s">
        <v>0</v>
      </c>
      <c r="C19" s="30">
        <v>43435</v>
      </c>
      <c r="D19" s="30">
        <v>43435</v>
      </c>
      <c r="E19" s="30">
        <v>43435</v>
      </c>
      <c r="F19" s="30">
        <v>43435</v>
      </c>
      <c r="G19" s="30">
        <v>43435</v>
      </c>
      <c r="H19" s="30">
        <v>43435</v>
      </c>
      <c r="I19" s="30">
        <v>43435</v>
      </c>
      <c r="J19" s="30">
        <v>43435</v>
      </c>
      <c r="K19" s="30">
        <v>43435</v>
      </c>
      <c r="L19" s="30">
        <v>43435</v>
      </c>
      <c r="M19" s="30">
        <v>43435</v>
      </c>
      <c r="N19" s="30">
        <v>43435</v>
      </c>
      <c r="O19" s="30">
        <v>43435</v>
      </c>
      <c r="P19" s="30">
        <v>43435</v>
      </c>
      <c r="Q19" s="30">
        <v>43435</v>
      </c>
      <c r="R19" s="30">
        <v>43435</v>
      </c>
      <c r="S19" s="30">
        <v>43435</v>
      </c>
      <c r="T19" s="30">
        <v>43435</v>
      </c>
      <c r="U19" s="30">
        <v>43435</v>
      </c>
      <c r="V19" s="30">
        <v>43435</v>
      </c>
      <c r="W19" s="30">
        <v>43435</v>
      </c>
      <c r="X19" s="30">
        <v>43435</v>
      </c>
      <c r="Y19" s="30">
        <v>43435</v>
      </c>
      <c r="Z19" s="30">
        <v>43466</v>
      </c>
    </row>
    <row r="20" spans="1:26" s="3" customFormat="1" ht="18.75" customHeight="1" thickTop="1">
      <c r="A20" s="39" t="s">
        <v>23</v>
      </c>
      <c r="B20" s="14" t="s">
        <v>4</v>
      </c>
      <c r="C20" s="11">
        <f aca="true" t="shared" si="7" ref="C20:Y20">C8*0.7%</f>
        <v>4.260199999999999</v>
      </c>
      <c r="D20" s="11">
        <f t="shared" si="7"/>
        <v>4.3379</v>
      </c>
      <c r="E20" s="11">
        <f t="shared" si="7"/>
        <v>3.6721999999999997</v>
      </c>
      <c r="F20" s="11">
        <f t="shared" si="7"/>
        <v>3.7617999999999996</v>
      </c>
      <c r="G20" s="11">
        <f t="shared" si="7"/>
        <v>3.635099999999999</v>
      </c>
      <c r="H20" s="11">
        <f t="shared" si="7"/>
        <v>3.6777999999999995</v>
      </c>
      <c r="I20" s="11">
        <f t="shared" si="7"/>
        <v>1.3019999999999998</v>
      </c>
      <c r="J20" s="11">
        <f t="shared" si="7"/>
        <v>2.5122999999999998</v>
      </c>
      <c r="K20" s="11">
        <f t="shared" si="7"/>
        <v>3.0162999999999993</v>
      </c>
      <c r="L20" s="11">
        <f t="shared" si="7"/>
        <v>4.157299999999999</v>
      </c>
      <c r="M20" s="11">
        <f t="shared" si="7"/>
        <v>2.3407999999999998</v>
      </c>
      <c r="N20" s="11">
        <f t="shared" si="7"/>
        <v>3.5994</v>
      </c>
      <c r="O20" s="11">
        <f t="shared" si="7"/>
        <v>3.6322999999999994</v>
      </c>
      <c r="P20" s="11">
        <f t="shared" si="7"/>
        <v>2.828</v>
      </c>
      <c r="Q20" s="11">
        <f t="shared" si="7"/>
        <v>1.3887999999999998</v>
      </c>
      <c r="R20" s="11">
        <f t="shared" si="7"/>
        <v>1.4006999999999998</v>
      </c>
      <c r="S20" s="11">
        <f t="shared" si="7"/>
        <v>4.9384999999999994</v>
      </c>
      <c r="T20" s="11">
        <f t="shared" si="7"/>
        <v>3.6329999999999996</v>
      </c>
      <c r="U20" s="11">
        <f t="shared" si="7"/>
        <v>3.7988999999999997</v>
      </c>
      <c r="V20" s="11">
        <f t="shared" si="7"/>
        <v>3.3578999999999994</v>
      </c>
      <c r="W20" s="11">
        <f t="shared" si="7"/>
        <v>4.9609</v>
      </c>
      <c r="X20" s="11">
        <f t="shared" si="7"/>
        <v>3.614099999999999</v>
      </c>
      <c r="Y20" s="11">
        <f t="shared" si="7"/>
        <v>3.7589999999999995</v>
      </c>
      <c r="Z20" s="11">
        <f>Z8*0.7%</f>
        <v>3.806599999999999</v>
      </c>
    </row>
    <row r="21" spans="1:26" s="3" customFormat="1" ht="18.75" customHeight="1">
      <c r="A21" s="32"/>
      <c r="B21" s="15" t="s">
        <v>11</v>
      </c>
      <c r="C21" s="10">
        <f>45.32*C20</f>
        <v>193.07226399999996</v>
      </c>
      <c r="D21" s="10">
        <f>45.32*D20</f>
        <v>196.59362800000002</v>
      </c>
      <c r="E21" s="10">
        <f>45.32*E20</f>
        <v>166.424104</v>
      </c>
      <c r="F21" s="10">
        <f>45.32*F20</f>
        <v>170.48477599999998</v>
      </c>
      <c r="G21" s="10">
        <f>45.32*G20</f>
        <v>164.74273199999996</v>
      </c>
      <c r="H21" s="10">
        <f aca="true" t="shared" si="8" ref="H21:Y21">45.32*H20</f>
        <v>166.67789599999998</v>
      </c>
      <c r="I21" s="10">
        <f t="shared" si="8"/>
        <v>59.00663999999999</v>
      </c>
      <c r="J21" s="10">
        <f t="shared" si="8"/>
        <v>113.85743599999999</v>
      </c>
      <c r="K21" s="10">
        <f t="shared" si="8"/>
        <v>136.69871599999996</v>
      </c>
      <c r="L21" s="10">
        <f t="shared" si="8"/>
        <v>188.40883599999998</v>
      </c>
      <c r="M21" s="10">
        <f t="shared" si="8"/>
        <v>106.085056</v>
      </c>
      <c r="N21" s="10">
        <f t="shared" si="8"/>
        <v>163.124808</v>
      </c>
      <c r="O21" s="10">
        <f t="shared" si="8"/>
        <v>164.61583599999997</v>
      </c>
      <c r="P21" s="10">
        <f t="shared" si="8"/>
        <v>128.16496</v>
      </c>
      <c r="Q21" s="10">
        <f t="shared" si="8"/>
        <v>62.94041599999999</v>
      </c>
      <c r="R21" s="10">
        <f t="shared" si="8"/>
        <v>63.47972399999999</v>
      </c>
      <c r="S21" s="10">
        <f t="shared" si="8"/>
        <v>223.81282</v>
      </c>
      <c r="T21" s="10">
        <f t="shared" si="8"/>
        <v>164.64755999999997</v>
      </c>
      <c r="U21" s="10">
        <f t="shared" si="8"/>
        <v>172.166148</v>
      </c>
      <c r="V21" s="10">
        <f t="shared" si="8"/>
        <v>152.18002799999996</v>
      </c>
      <c r="W21" s="10">
        <f t="shared" si="8"/>
        <v>224.82798799999998</v>
      </c>
      <c r="X21" s="10">
        <f t="shared" si="8"/>
        <v>163.79101199999997</v>
      </c>
      <c r="Y21" s="10">
        <f t="shared" si="8"/>
        <v>170.35787999999997</v>
      </c>
      <c r="Z21" s="10">
        <f>45.32*Z20</f>
        <v>172.51511199999996</v>
      </c>
    </row>
    <row r="22" spans="1:26" s="3" customFormat="1" ht="18.75" customHeight="1">
      <c r="A22" s="32"/>
      <c r="B22" s="15" t="s">
        <v>1</v>
      </c>
      <c r="C22" s="10">
        <f aca="true" t="shared" si="9" ref="C22:Y22">C21/C7/12</f>
        <v>0.02643666666666666</v>
      </c>
      <c r="D22" s="10">
        <f t="shared" si="9"/>
        <v>0.026436666666666667</v>
      </c>
      <c r="E22" s="10">
        <f t="shared" si="9"/>
        <v>0.026436666666666664</v>
      </c>
      <c r="F22" s="10">
        <f t="shared" si="9"/>
        <v>0.026436666666666664</v>
      </c>
      <c r="G22" s="10">
        <f t="shared" si="9"/>
        <v>0.026436666666666664</v>
      </c>
      <c r="H22" s="10">
        <f t="shared" si="9"/>
        <v>0.026436666666666664</v>
      </c>
      <c r="I22" s="10">
        <f t="shared" si="9"/>
        <v>0.026436666666666664</v>
      </c>
      <c r="J22" s="10">
        <f t="shared" si="9"/>
        <v>0.026436666666666667</v>
      </c>
      <c r="K22" s="10">
        <f t="shared" si="9"/>
        <v>0.02643666666666666</v>
      </c>
      <c r="L22" s="10">
        <f t="shared" si="9"/>
        <v>0.026436666666666664</v>
      </c>
      <c r="M22" s="10">
        <f t="shared" si="9"/>
        <v>0.026436666666666667</v>
      </c>
      <c r="N22" s="10">
        <f t="shared" si="9"/>
        <v>0.026436666666666664</v>
      </c>
      <c r="O22" s="10">
        <f t="shared" si="9"/>
        <v>0.026436666666666664</v>
      </c>
      <c r="P22" s="10">
        <f t="shared" si="9"/>
        <v>0.026436666666666667</v>
      </c>
      <c r="Q22" s="10">
        <f t="shared" si="9"/>
        <v>0.026436666666666664</v>
      </c>
      <c r="R22" s="10">
        <f t="shared" si="9"/>
        <v>0.026436666666666664</v>
      </c>
      <c r="S22" s="10">
        <f t="shared" si="9"/>
        <v>0.026436666666666664</v>
      </c>
      <c r="T22" s="10">
        <f t="shared" si="9"/>
        <v>0.026436666666666664</v>
      </c>
      <c r="U22" s="10">
        <f t="shared" si="9"/>
        <v>0.026436666666666664</v>
      </c>
      <c r="V22" s="10">
        <f t="shared" si="9"/>
        <v>0.02643666666666666</v>
      </c>
      <c r="W22" s="10">
        <f t="shared" si="9"/>
        <v>0.026436666666666664</v>
      </c>
      <c r="X22" s="10">
        <f t="shared" si="9"/>
        <v>0.026436666666666664</v>
      </c>
      <c r="Y22" s="10">
        <f t="shared" si="9"/>
        <v>0.02643666666666666</v>
      </c>
      <c r="Z22" s="10">
        <f>Z21/Z7/12</f>
        <v>0.026436666666666664</v>
      </c>
    </row>
    <row r="23" spans="1:26" s="3" customFormat="1" ht="18.75" customHeight="1" thickBot="1">
      <c r="A23" s="33"/>
      <c r="B23" s="27" t="s">
        <v>0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  <c r="O23" s="28" t="s">
        <v>12</v>
      </c>
      <c r="P23" s="28" t="s">
        <v>12</v>
      </c>
      <c r="Q23" s="28" t="s">
        <v>12</v>
      </c>
      <c r="R23" s="28" t="s">
        <v>12</v>
      </c>
      <c r="S23" s="28" t="s">
        <v>12</v>
      </c>
      <c r="T23" s="28" t="s">
        <v>12</v>
      </c>
      <c r="U23" s="28" t="s">
        <v>12</v>
      </c>
      <c r="V23" s="28" t="s">
        <v>12</v>
      </c>
      <c r="W23" s="28" t="s">
        <v>12</v>
      </c>
      <c r="X23" s="28" t="s">
        <v>12</v>
      </c>
      <c r="Y23" s="28" t="s">
        <v>12</v>
      </c>
      <c r="Z23" s="28" t="s">
        <v>21</v>
      </c>
    </row>
    <row r="24" spans="1:26" s="8" customFormat="1" ht="18.75" customHeight="1" thickTop="1">
      <c r="A24" s="37" t="s">
        <v>10</v>
      </c>
      <c r="B24" s="38"/>
      <c r="C24" s="12">
        <f>C10+C14+C17+C21</f>
        <v>24339.414259999998</v>
      </c>
      <c r="D24" s="12">
        <f aca="true" t="shared" si="10" ref="D24:Y24">D10+D14+D17+D21</f>
        <v>24646.54127</v>
      </c>
      <c r="E24" s="12">
        <f t="shared" si="10"/>
        <v>22015.209860000003</v>
      </c>
      <c r="F24" s="12">
        <f t="shared" si="10"/>
        <v>22369.374340000002</v>
      </c>
      <c r="G24" s="12">
        <f t="shared" si="10"/>
        <v>21868.563629999997</v>
      </c>
      <c r="H24" s="12">
        <f t="shared" si="10"/>
        <v>22037.34514</v>
      </c>
      <c r="I24" s="12">
        <f t="shared" si="10"/>
        <v>11047.935119999998</v>
      </c>
      <c r="J24" s="12">
        <f t="shared" si="10"/>
        <v>17430.43999</v>
      </c>
      <c r="K24" s="12">
        <f t="shared" si="10"/>
        <v>19422.615189999997</v>
      </c>
      <c r="L24" s="12">
        <f t="shared" si="10"/>
        <v>19867.320149</v>
      </c>
      <c r="M24" s="12">
        <f t="shared" si="10"/>
        <v>16752.54704</v>
      </c>
      <c r="N24" s="12">
        <f t="shared" si="10"/>
        <v>21727.451220000003</v>
      </c>
      <c r="O24" s="12">
        <f t="shared" si="10"/>
        <v>21857.49599</v>
      </c>
      <c r="P24" s="12">
        <f t="shared" si="10"/>
        <v>18678.3164</v>
      </c>
      <c r="Q24" s="12">
        <f t="shared" si="10"/>
        <v>10726.07328</v>
      </c>
      <c r="R24" s="12">
        <f t="shared" si="10"/>
        <v>10753.716045000001</v>
      </c>
      <c r="S24" s="12">
        <f t="shared" si="10"/>
        <v>27020.550049999998</v>
      </c>
      <c r="T24" s="12">
        <f t="shared" si="10"/>
        <v>16860.2629</v>
      </c>
      <c r="U24" s="12">
        <f t="shared" si="10"/>
        <v>22516.020570000004</v>
      </c>
      <c r="V24" s="12">
        <f t="shared" si="10"/>
        <v>20772.86727</v>
      </c>
      <c r="W24" s="12">
        <f t="shared" si="10"/>
        <v>27109.091170000003</v>
      </c>
      <c r="X24" s="12">
        <f t="shared" si="10"/>
        <v>21785.55633</v>
      </c>
      <c r="Y24" s="12">
        <f t="shared" si="10"/>
        <v>22358.3067</v>
      </c>
      <c r="Z24" s="12">
        <f>Z10+Z14+Z17+Z21</f>
        <v>22547.45658</v>
      </c>
    </row>
    <row r="25" s="8" customFormat="1" ht="13.5" customHeight="1"/>
    <row r="26" spans="3:26" s="8" customFormat="1" ht="13.5" customHeight="1">
      <c r="C26" s="13">
        <f>C22+C18+C15+C11</f>
        <v>2.6480740305619452</v>
      </c>
      <c r="D26" s="13">
        <f aca="true" t="shared" si="11" ref="D26:Y26">D22+D18+D15+D11</f>
        <v>2.6419425084718418</v>
      </c>
      <c r="E26" s="13">
        <f t="shared" si="11"/>
        <v>2.702886303850553</v>
      </c>
      <c r="F26" s="13">
        <f t="shared" si="11"/>
        <v>2.693427357027664</v>
      </c>
      <c r="G26" s="13">
        <f t="shared" si="11"/>
        <v>2.7069394104242894</v>
      </c>
      <c r="H26" s="13">
        <f t="shared" si="11"/>
        <v>2.702281617180561</v>
      </c>
      <c r="I26" s="13">
        <f t="shared" si="11"/>
        <v>2.7096483512544807</v>
      </c>
      <c r="J26" s="13">
        <f t="shared" si="11"/>
        <v>2.8862357179344293</v>
      </c>
      <c r="K26" s="13">
        <f t="shared" si="11"/>
        <v>2.789242513730951</v>
      </c>
      <c r="L26" s="13">
        <f t="shared" si="11"/>
        <v>2.086114406044789</v>
      </c>
      <c r="M26" s="13">
        <f t="shared" si="11"/>
        <v>2.9287647129186603</v>
      </c>
      <c r="N26" s="13">
        <f t="shared" si="11"/>
        <v>2.7109184526124723</v>
      </c>
      <c r="O26" s="13">
        <f t="shared" si="11"/>
        <v>2.7072486654461363</v>
      </c>
      <c r="P26" s="13">
        <f t="shared" si="11"/>
        <v>2.8214349009900994</v>
      </c>
      <c r="Q26" s="13">
        <f t="shared" si="11"/>
        <v>2.405104704301076</v>
      </c>
      <c r="R26" s="13">
        <f t="shared" si="11"/>
        <v>2.396183593619857</v>
      </c>
      <c r="S26" s="13">
        <f t="shared" si="11"/>
        <v>2.6010571757618712</v>
      </c>
      <c r="T26" s="13">
        <f t="shared" si="11"/>
        <v>2.4395626578891028</v>
      </c>
      <c r="U26" s="13">
        <f t="shared" si="11"/>
        <v>2.6896413871998037</v>
      </c>
      <c r="V26" s="13">
        <f t="shared" si="11"/>
        <v>2.740057548120353</v>
      </c>
      <c r="W26" s="13">
        <f t="shared" si="11"/>
        <v>2.5997238100277507</v>
      </c>
      <c r="X26" s="13">
        <f t="shared" si="11"/>
        <v>2.7092705032603783</v>
      </c>
      <c r="Y26" s="13">
        <f t="shared" si="11"/>
        <v>2.6937161235257605</v>
      </c>
      <c r="Z26" s="13">
        <f>Z22+Z18+Z15+Z11</f>
        <v>2.6889159484696172</v>
      </c>
    </row>
    <row r="27" spans="3:9" s="18" customFormat="1" ht="12.75">
      <c r="C27" s="22"/>
      <c r="D27" s="22"/>
      <c r="E27" s="22"/>
      <c r="F27" s="22"/>
      <c r="G27" s="22"/>
      <c r="I27" s="22"/>
    </row>
    <row r="28" s="3" customFormat="1" ht="12.75">
      <c r="I28" s="22"/>
    </row>
    <row r="29" s="3" customFormat="1" ht="12.75">
      <c r="I29" s="22"/>
    </row>
    <row r="30" s="3" customFormat="1" ht="12.75">
      <c r="I30" s="22"/>
    </row>
    <row r="31" s="3" customFormat="1" ht="12.75">
      <c r="I31" s="22"/>
    </row>
    <row r="32" s="3" customFormat="1" ht="12.75">
      <c r="I32" s="22"/>
    </row>
    <row r="33" s="3" customFormat="1" ht="12.75">
      <c r="I33" s="22"/>
    </row>
    <row r="34" s="3" customFormat="1" ht="12.75">
      <c r="I34" s="22"/>
    </row>
    <row r="35" s="3" customFormat="1" ht="12.75">
      <c r="I35" s="22"/>
    </row>
    <row r="36" s="3" customFormat="1" ht="12.75">
      <c r="I36" s="22"/>
    </row>
    <row r="37" s="3" customFormat="1" ht="12.75">
      <c r="I37" s="22"/>
    </row>
    <row r="38" s="3" customFormat="1" ht="12.75">
      <c r="I38" s="22"/>
    </row>
    <row r="39" s="3" customFormat="1" ht="12.75">
      <c r="I39" s="22"/>
    </row>
    <row r="40" s="3" customFormat="1" ht="12.75">
      <c r="I40" s="22"/>
    </row>
    <row r="41" s="3" customFormat="1" ht="12.75">
      <c r="I41" s="22"/>
    </row>
    <row r="42" s="3" customFormat="1" ht="12.75">
      <c r="I42" s="22"/>
    </row>
    <row r="43" s="3" customFormat="1" ht="12.75">
      <c r="I43" s="22"/>
    </row>
    <row r="44" s="3" customFormat="1" ht="12.75">
      <c r="I44" s="22"/>
    </row>
    <row r="45" s="3" customFormat="1" ht="12.75">
      <c r="I45" s="22"/>
    </row>
    <row r="46" s="3" customFormat="1" ht="12.75">
      <c r="I46" s="22"/>
    </row>
    <row r="47" s="3" customFormat="1" ht="12.75">
      <c r="I47" s="22"/>
    </row>
    <row r="48" s="3" customFormat="1" ht="12.75">
      <c r="I48" s="22"/>
    </row>
    <row r="49" s="3" customFormat="1" ht="12.75">
      <c r="I49" s="22"/>
    </row>
    <row r="50" s="3" customFormat="1" ht="12.75">
      <c r="I50" s="22"/>
    </row>
    <row r="51" s="3" customFormat="1" ht="12.75">
      <c r="I51" s="22"/>
    </row>
    <row r="52" s="3" customFormat="1" ht="12.75">
      <c r="I52" s="22"/>
    </row>
    <row r="53" s="3" customFormat="1" ht="12.75">
      <c r="I53" s="22"/>
    </row>
    <row r="54" s="3" customFormat="1" ht="12.75">
      <c r="I54" s="22"/>
    </row>
    <row r="55" s="3" customFormat="1" ht="12.75">
      <c r="I55" s="22"/>
    </row>
    <row r="56" s="3" customFormat="1" ht="12.75">
      <c r="I56" s="22"/>
    </row>
    <row r="57" s="3" customFormat="1" ht="12.75">
      <c r="I57" s="22"/>
    </row>
    <row r="58" s="3" customFormat="1" ht="12.75">
      <c r="I58" s="22"/>
    </row>
    <row r="59" s="3" customFormat="1" ht="12.75">
      <c r="I59" s="22"/>
    </row>
    <row r="60" s="3" customFormat="1" ht="12.75">
      <c r="I60" s="22"/>
    </row>
    <row r="61" s="3" customFormat="1" ht="12.75">
      <c r="I61" s="22"/>
    </row>
    <row r="62" s="3" customFormat="1" ht="12.75">
      <c r="I62" s="22"/>
    </row>
    <row r="63" s="3" customFormat="1" ht="12.75">
      <c r="I63" s="22"/>
    </row>
    <row r="64" s="3" customFormat="1" ht="12.75">
      <c r="I64" s="22"/>
    </row>
    <row r="65" s="3" customFormat="1" ht="12.75">
      <c r="I65" s="22"/>
    </row>
    <row r="66" s="3" customFormat="1" ht="12.75">
      <c r="I66" s="22"/>
    </row>
    <row r="67" s="3" customFormat="1" ht="12.75">
      <c r="I67" s="22"/>
    </row>
    <row r="68" s="3" customFormat="1" ht="12.75">
      <c r="I68" s="22"/>
    </row>
    <row r="69" s="3" customFormat="1" ht="12.75">
      <c r="I69" s="22"/>
    </row>
    <row r="70" s="3" customFormat="1" ht="12.75">
      <c r="I70" s="22"/>
    </row>
    <row r="71" s="3" customFormat="1" ht="12.75">
      <c r="I71" s="22"/>
    </row>
    <row r="72" s="3" customFormat="1" ht="12.75">
      <c r="I72" s="22"/>
    </row>
    <row r="73" s="3" customFormat="1" ht="12.75">
      <c r="I73" s="22"/>
    </row>
    <row r="74" s="3" customFormat="1" ht="12.75">
      <c r="I74" s="22"/>
    </row>
    <row r="75" s="3" customFormat="1" ht="12.75">
      <c r="I75" s="22"/>
    </row>
    <row r="76" s="3" customFormat="1" ht="12.75">
      <c r="I76" s="22"/>
    </row>
    <row r="77" s="3" customFormat="1" ht="12.75">
      <c r="I77" s="22"/>
    </row>
    <row r="78" s="3" customFormat="1" ht="12.75">
      <c r="I78" s="22"/>
    </row>
    <row r="79" s="3" customFormat="1" ht="12.75">
      <c r="I79" s="22"/>
    </row>
    <row r="80" s="3" customFormat="1" ht="12.75">
      <c r="I80" s="22"/>
    </row>
    <row r="81" s="3" customFormat="1" ht="12.75">
      <c r="I81" s="22"/>
    </row>
    <row r="82" s="3" customFormat="1" ht="12.75">
      <c r="I82" s="22"/>
    </row>
    <row r="83" s="3" customFormat="1" ht="12.75">
      <c r="I83" s="22"/>
    </row>
    <row r="84" s="3" customFormat="1" ht="12.75">
      <c r="I84" s="22"/>
    </row>
    <row r="85" s="3" customFormat="1" ht="12.75">
      <c r="I85" s="22"/>
    </row>
    <row r="86" s="3" customFormat="1" ht="12.75">
      <c r="I86" s="22"/>
    </row>
    <row r="87" s="3" customFormat="1" ht="12.75">
      <c r="I87" s="22"/>
    </row>
    <row r="88" s="3" customFormat="1" ht="12.75">
      <c r="I88" s="22"/>
    </row>
    <row r="89" s="3" customFormat="1" ht="12.75">
      <c r="I89" s="22"/>
    </row>
    <row r="90" s="3" customFormat="1" ht="12.75">
      <c r="I90" s="22"/>
    </row>
    <row r="91" s="3" customFormat="1" ht="12.75">
      <c r="I91" s="22"/>
    </row>
    <row r="92" s="3" customFormat="1" ht="12.75">
      <c r="I92" s="22"/>
    </row>
    <row r="93" s="3" customFormat="1" ht="12.75">
      <c r="I93" s="22"/>
    </row>
    <row r="94" s="3" customFormat="1" ht="12.75">
      <c r="I94" s="22"/>
    </row>
    <row r="95" s="3" customFormat="1" ht="12.75">
      <c r="I95" s="22"/>
    </row>
    <row r="96" s="3" customFormat="1" ht="12.75">
      <c r="I96" s="22"/>
    </row>
    <row r="97" s="3" customFormat="1" ht="12.75">
      <c r="I97" s="22"/>
    </row>
    <row r="98" s="3" customFormat="1" ht="12.75">
      <c r="I98" s="22"/>
    </row>
    <row r="99" s="3" customFormat="1" ht="12.75">
      <c r="I99" s="22"/>
    </row>
    <row r="100" s="3" customFormat="1" ht="12.75">
      <c r="I100" s="22"/>
    </row>
    <row r="101" s="3" customFormat="1" ht="12.75">
      <c r="I101" s="22"/>
    </row>
  </sheetData>
  <sheetProtection/>
  <mergeCells count="35">
    <mergeCell ref="C2:F2"/>
    <mergeCell ref="C1:F1"/>
    <mergeCell ref="A3:B3"/>
    <mergeCell ref="A5:A6"/>
    <mergeCell ref="B5:B6"/>
    <mergeCell ref="A4:B4"/>
    <mergeCell ref="A13:A16"/>
    <mergeCell ref="A17:A19"/>
    <mergeCell ref="A24:B24"/>
    <mergeCell ref="A20:A23"/>
    <mergeCell ref="I4:I5"/>
    <mergeCell ref="A9:A12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2018-03-02T10:51:02Z</dcterms:modified>
  <cp:category/>
  <cp:version/>
  <cp:contentType/>
  <cp:contentStatus/>
</cp:coreProperties>
</file>